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Studiu trafic final_aprilie 2023\Anexa 15 - Grafice de circulatie\"/>
    </mc:Choice>
  </mc:AlternateContent>
  <xr:revisionPtr revIDLastSave="0" documentId="13_ncr:1_{359FEF1C-7014-4C72-A9F2-1D825889C8A0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Modif 12.04.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hOYqZfOSA4irTUWVWbZuVZPxm6GQ=="/>
    </ext>
  </extLst>
</workbook>
</file>

<file path=xl/calcChain.xml><?xml version="1.0" encoding="utf-8"?>
<calcChain xmlns="http://schemas.openxmlformats.org/spreadsheetml/2006/main">
  <c r="R19" i="1" l="1"/>
  <c r="O17" i="1"/>
  <c r="O18" i="1" s="1"/>
  <c r="O19" i="1" s="1"/>
  <c r="O20" i="1" s="1"/>
  <c r="O21" i="1" s="1"/>
  <c r="O22" i="1" s="1"/>
  <c r="O23" i="1" s="1"/>
  <c r="F32" i="1"/>
  <c r="F33" i="1"/>
  <c r="F34" i="1"/>
  <c r="F35" i="1"/>
  <c r="F36" i="1"/>
  <c r="F37" i="1"/>
  <c r="F38" i="1"/>
  <c r="F39" i="1"/>
  <c r="F40" i="1"/>
  <c r="G32" i="1"/>
  <c r="G33" i="1"/>
  <c r="G34" i="1"/>
  <c r="G35" i="1"/>
  <c r="G36" i="1"/>
  <c r="G37" i="1"/>
  <c r="G38" i="1"/>
  <c r="G39" i="1"/>
  <c r="G40" i="1"/>
  <c r="H32" i="1"/>
  <c r="H33" i="1"/>
  <c r="H34" i="1"/>
  <c r="H35" i="1"/>
  <c r="H36" i="1"/>
  <c r="H37" i="1"/>
  <c r="H38" i="1"/>
  <c r="H39" i="1"/>
  <c r="H40" i="1"/>
  <c r="S19" i="1" l="1"/>
  <c r="S18" i="1"/>
  <c r="R18" i="1"/>
  <c r="S17" i="1"/>
  <c r="R17" i="1"/>
  <c r="B17" i="1"/>
  <c r="B18" i="1" s="1"/>
  <c r="B19" i="1" s="1"/>
  <c r="B20" i="1" s="1"/>
  <c r="B21" i="1" s="1"/>
  <c r="B22" i="1" s="1"/>
  <c r="B23" i="1" s="1"/>
  <c r="A33" i="1"/>
  <c r="A34" i="1" s="1"/>
  <c r="A35" i="1" s="1"/>
  <c r="A36" i="1" s="1"/>
  <c r="A37" i="1" s="1"/>
  <c r="A38" i="1" s="1"/>
  <c r="A39" i="1" s="1"/>
  <c r="E17" i="1"/>
  <c r="E18" i="1" s="1"/>
  <c r="E19" i="1" s="1"/>
  <c r="E20" i="1" s="1"/>
  <c r="E21" i="1" s="1"/>
  <c r="E22" i="1" s="1"/>
  <c r="E23" i="1" s="1"/>
  <c r="A17" i="1"/>
  <c r="A18" i="1" s="1"/>
  <c r="A19" i="1" s="1"/>
  <c r="A20" i="1" s="1"/>
  <c r="A21" i="1" s="1"/>
  <c r="A22" i="1" s="1"/>
  <c r="A23" i="1" s="1"/>
  <c r="D17" i="1"/>
  <c r="D18" i="1" s="1"/>
  <c r="D19" i="1" s="1"/>
  <c r="D20" i="1" s="1"/>
  <c r="D21" i="1" s="1"/>
  <c r="D22" i="1" s="1"/>
  <c r="D23" i="1" s="1"/>
  <c r="C17" i="1"/>
  <c r="C18" i="1" s="1"/>
  <c r="C19" i="1" s="1"/>
  <c r="C20" i="1" s="1"/>
  <c r="C21" i="1" s="1"/>
  <c r="C22" i="1" s="1"/>
  <c r="C23" i="1" s="1"/>
  <c r="S20" i="1" l="1"/>
  <c r="R20" i="1"/>
  <c r="R21" i="1" l="1"/>
  <c r="S21" i="1"/>
  <c r="S22" i="1" l="1"/>
  <c r="R22" i="1"/>
  <c r="O24" i="1" l="1"/>
  <c r="C24" i="1" s="1"/>
  <c r="S23" i="1"/>
  <c r="R23" i="1"/>
  <c r="A24" i="1"/>
  <c r="A40" i="1" l="1"/>
  <c r="I39" i="1"/>
  <c r="I38" i="1" s="1"/>
  <c r="I37" i="1" s="1"/>
  <c r="I36" i="1" s="1"/>
  <c r="I35" i="1" s="1"/>
  <c r="I34" i="1" s="1"/>
  <c r="I33" i="1" s="1"/>
  <c r="I32" i="1" s="1"/>
  <c r="K23" i="1"/>
  <c r="K22" i="1" s="1"/>
  <c r="K21" i="1" s="1"/>
  <c r="K20" i="1" s="1"/>
  <c r="K19" i="1" s="1"/>
  <c r="K18" i="1" s="1"/>
  <c r="K17" i="1" s="1"/>
  <c r="K16" i="1" s="1"/>
  <c r="L23" i="1"/>
  <c r="L22" i="1" s="1"/>
  <c r="L21" i="1" s="1"/>
  <c r="L20" i="1" s="1"/>
  <c r="L19" i="1" s="1"/>
  <c r="L18" i="1" s="1"/>
  <c r="L17" i="1" s="1"/>
  <c r="L16" i="1" s="1"/>
  <c r="M23" i="1"/>
  <c r="M22" i="1" s="1"/>
  <c r="M21" i="1" s="1"/>
  <c r="M20" i="1" s="1"/>
  <c r="M19" i="1" s="1"/>
  <c r="M18" i="1" s="1"/>
  <c r="M17" i="1" s="1"/>
  <c r="M16" i="1" s="1"/>
  <c r="E24" i="1"/>
  <c r="D24" i="1"/>
  <c r="B24" i="1"/>
  <c r="R24" i="1"/>
  <c r="S24" i="1"/>
  <c r="J23" i="1" l="1"/>
  <c r="J22" i="1" s="1"/>
  <c r="J21" i="1" s="1"/>
  <c r="J20" i="1" s="1"/>
  <c r="J19" i="1" s="1"/>
  <c r="J18" i="1" s="1"/>
  <c r="J17" i="1" s="1"/>
  <c r="J16" i="1" s="1"/>
  <c r="I23" i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<sst xmlns="http://schemas.openxmlformats.org/spreadsheetml/2006/main" count="112" uniqueCount="61">
  <si>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</si>
  <si>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</si>
  <si>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</si>
  <si>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</si>
  <si>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</si>
  <si>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</si>
  <si>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</si>
  <si>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</si>
  <si>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</si>
  <si>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</si>
  <si>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</si>
  <si>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</si>
  <si>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</si>
  <si>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</si>
  <si>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</si>
  <si>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</si>
  <si>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</si>
  <si>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</si>
  <si>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</si>
  <si>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</si>
  <si>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</si>
  <si>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</si>
  <si>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</si>
  <si>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</si>
  <si>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</si>
  <si>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</si>
  <si>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</si>
  <si>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</si>
  <si>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</si>
  <si>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</si>
  <si>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</si>
  <si>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</si>
  <si>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</si>
  <si>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</si>
  <si>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</si>
  <si>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</si>
  <si>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</si>
  <si>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</si>
  <si>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</si>
  <si>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</si>
  <si>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</si>
  <si>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</si>
  <si>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Atg. Astra Tours Dob</t>
  </si>
  <si>
    <t>S</t>
  </si>
  <si>
    <t>Furduesti</t>
  </si>
  <si>
    <t>Teiu</t>
  </si>
  <si>
    <t>Lesile1</t>
  </si>
  <si>
    <t>Lesile2</t>
  </si>
  <si>
    <t>Mozacu</t>
  </si>
  <si>
    <t>EMITENT,</t>
  </si>
  <si>
    <t>C3</t>
  </si>
  <si>
    <t>C4</t>
  </si>
  <si>
    <t xml:space="preserve"> A. Denumirea traseului: Pitesti - Teiu - Mozacu</t>
  </si>
  <si>
    <t>1=5</t>
  </si>
  <si>
    <t>1=6</t>
  </si>
  <si>
    <t>C5</t>
  </si>
  <si>
    <t>C6</t>
  </si>
  <si>
    <t>Catanele - Ramificatie Oarja</t>
  </si>
  <si>
    <t>Coseri - Ramificatie Ciresu</t>
  </si>
  <si>
    <t>Teiu Centru</t>
  </si>
  <si>
    <t>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</si>
</sst>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1"/>
  </cellStyleXfs>
  <cellXfs count="7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20" fontId="3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2" fillId="0" borderId="17" xfId="0" applyFont="1" applyBorder="1"/>
    <xf numFmtId="20" fontId="3" fillId="0" borderId="18" xfId="0" applyNumberFormat="1" applyFont="1" applyBorder="1" applyAlignment="1">
      <alignment horizontal="center"/>
    </xf>
    <xf numFmtId="20" fontId="3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2" fillId="0" borderId="20" xfId="0" applyNumberFormat="1" applyFont="1" applyBorder="1" applyAlignment="1">
      <alignment horizontal="center"/>
    </xf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20" fontId="3" fillId="0" borderId="22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4" xfId="0" applyFont="1" applyBorder="1"/>
    <xf numFmtId="20" fontId="2" fillId="0" borderId="24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0" fontId="1" fillId="0" borderId="17" xfId="0" applyFont="1" applyBorder="1" applyAlignment="1">
      <alignment horizontal="left"/>
    </xf>
    <xf numFmtId="0" fontId="1" fillId="0" borderId="19" xfId="0" applyFont="1" applyBorder="1" applyAlignment="1">
      <alignment horizontal="left" wrapText="1"/>
    </xf>
    <xf numFmtId="0" fontId="1" fillId="0" borderId="17" xfId="0" applyFont="1" applyBorder="1"/>
    <xf numFmtId="0" fontId="2" fillId="0" borderId="19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5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3"/>
  <sheetViews>
    <sheetView tabSelected="1" topLeftCell="A7" workbookViewId="0">
      <selection activeCell="A12" sqref="A12:E12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7" t="s">
        <v>21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9" t="s">
        <v>24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58</v>
      </c>
    </row>
    <row r="9" spans="1:28" ht="17.399999999999999" x14ac:dyDescent="0.3">
      <c r="A9" s="70"/>
      <c r="B9" s="68"/>
      <c r="C9" s="68"/>
      <c r="D9" s="68"/>
      <c r="E9" s="68"/>
      <c r="F9" s="68"/>
      <c r="G9" s="68"/>
      <c r="H9" s="68"/>
      <c r="I9" s="12"/>
      <c r="J9" s="12"/>
      <c r="K9" s="13"/>
      <c r="L9" s="13"/>
      <c r="M9" s="13"/>
    </row>
    <row r="10" spans="1:28" ht="17.399999999999999" x14ac:dyDescent="0.3">
      <c r="A10" s="70" t="s">
        <v>52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28" ht="17.399999999999999" x14ac:dyDescent="0.3">
      <c r="A11" s="12" t="s">
        <v>27</v>
      </c>
      <c r="B11" s="12"/>
      <c r="C11" s="12"/>
      <c r="D11" s="12"/>
      <c r="E11" s="14" t="s">
        <v>60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5" t="s">
        <v>28</v>
      </c>
      <c r="B12" s="66"/>
      <c r="C12" s="66"/>
      <c r="D12" s="66"/>
      <c r="E12" s="66"/>
      <c r="F12" s="15" t="s">
        <v>29</v>
      </c>
      <c r="G12" s="16" t="s">
        <v>30</v>
      </c>
      <c r="H12" s="16" t="s">
        <v>31</v>
      </c>
      <c r="I12" s="62" t="s">
        <v>32</v>
      </c>
      <c r="J12" s="63"/>
      <c r="K12" s="63"/>
      <c r="L12" s="63"/>
      <c r="M12" s="6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2" t="s">
        <v>33</v>
      </c>
      <c r="B13" s="63"/>
      <c r="C13" s="63"/>
      <c r="D13" s="63"/>
      <c r="E13" s="64"/>
      <c r="F13" s="18"/>
      <c r="G13" s="19" t="s">
        <v>34</v>
      </c>
      <c r="H13" s="20" t="s">
        <v>35</v>
      </c>
      <c r="I13" s="62" t="s">
        <v>33</v>
      </c>
      <c r="J13" s="63"/>
      <c r="K13" s="63"/>
      <c r="L13" s="63"/>
      <c r="M13" s="64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50</v>
      </c>
      <c r="D14" s="22" t="s">
        <v>51</v>
      </c>
      <c r="E14" s="22" t="s">
        <v>55</v>
      </c>
      <c r="F14" s="23"/>
      <c r="G14" s="23"/>
      <c r="H14" s="22"/>
      <c r="I14" s="22" t="s">
        <v>37</v>
      </c>
      <c r="J14" s="22" t="s">
        <v>38</v>
      </c>
      <c r="K14" s="22" t="s">
        <v>50</v>
      </c>
      <c r="L14" s="22" t="s">
        <v>51</v>
      </c>
      <c r="M14" s="24" t="s">
        <v>55</v>
      </c>
      <c r="N14" s="17"/>
      <c r="O14" s="17" t="s">
        <v>39</v>
      </c>
      <c r="P14" s="17" t="s">
        <v>6</v>
      </c>
      <c r="Q14" s="17" t="s">
        <v>2</v>
      </c>
      <c r="R14" s="25" t="s">
        <v>40</v>
      </c>
      <c r="S14" s="25" t="s">
        <v>41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43">
        <v>0.23958333333333334</v>
      </c>
      <c r="B16" s="44">
        <v>0.41666666666666669</v>
      </c>
      <c r="C16" s="44">
        <v>0.65277777777777779</v>
      </c>
      <c r="D16" s="44">
        <v>0.77083333333333337</v>
      </c>
      <c r="E16" s="44">
        <v>0.35416666666666669</v>
      </c>
      <c r="F16" s="45">
        <v>0</v>
      </c>
      <c r="G16" s="45">
        <v>0</v>
      </c>
      <c r="H16" s="59" t="s">
        <v>42</v>
      </c>
      <c r="I16" s="46">
        <f t="shared" ref="I16:M22" si="0">I17+TIME(0,0,(3600*($O17-$O16)/(INDEX($T$5:$AB$6,MATCH(I$15,$S$5:$S$6,0),MATCH(CONCATENATE($P17,$Q17),$T$4:$AB$4,0)))+$T$8))</f>
        <v>0.2270833333333333</v>
      </c>
      <c r="J16" s="46">
        <f t="shared" si="0"/>
        <v>0.33125000000000004</v>
      </c>
      <c r="K16" s="46">
        <f t="shared" si="0"/>
        <v>0.51180555555555562</v>
      </c>
      <c r="L16" s="46">
        <f t="shared" si="0"/>
        <v>0.74791666666666656</v>
      </c>
      <c r="M16" s="47">
        <f t="shared" si="0"/>
        <v>0.27569444444444446</v>
      </c>
      <c r="O16" s="5">
        <v>0</v>
      </c>
      <c r="P16" s="31"/>
      <c r="Q16" s="31"/>
      <c r="R16" s="32"/>
    </row>
    <row r="17" spans="1:23" ht="13.5" customHeight="1" x14ac:dyDescent="0.3">
      <c r="A17" s="48">
        <f t="shared" ref="A17:E17" si="1">A16+TIME(0,0,(3600*($O17-$O16)/(INDEX($T$5:$AB$6,MATCH(A$15,$S$5:$S$6,0),MATCH(CONCATENATE($P17,$Q17),$T$4:$AB$4,0)))+$T$8))</f>
        <v>0.25091435185185185</v>
      </c>
      <c r="B17" s="40">
        <f t="shared" si="1"/>
        <v>0.42799768518518522</v>
      </c>
      <c r="C17" s="40">
        <f t="shared" si="1"/>
        <v>0.66410879629629627</v>
      </c>
      <c r="D17" s="40">
        <f t="shared" si="1"/>
        <v>0.78216435185185185</v>
      </c>
      <c r="E17" s="40">
        <f t="shared" si="1"/>
        <v>0.36549768518518522</v>
      </c>
      <c r="F17" s="39">
        <v>12.8</v>
      </c>
      <c r="G17" s="39">
        <v>1</v>
      </c>
      <c r="H17" s="58" t="s">
        <v>57</v>
      </c>
      <c r="I17" s="40">
        <f t="shared" si="0"/>
        <v>0.2157523148148148</v>
      </c>
      <c r="J17" s="40">
        <f t="shared" si="0"/>
        <v>0.31991898148148151</v>
      </c>
      <c r="K17" s="40">
        <f t="shared" si="0"/>
        <v>0.50047453703703715</v>
      </c>
      <c r="L17" s="40">
        <f t="shared" si="0"/>
        <v>0.73658564814814809</v>
      </c>
      <c r="M17" s="49">
        <f t="shared" si="0"/>
        <v>0.26436342592592593</v>
      </c>
      <c r="O17" s="5">
        <f t="shared" ref="O17:O24" si="2">O16+F17</f>
        <v>12.8</v>
      </c>
      <c r="P17" s="8">
        <v>1</v>
      </c>
      <c r="Q17" s="33" t="s">
        <v>43</v>
      </c>
      <c r="R17" s="34">
        <f t="shared" ref="R17:S17" si="3">TIME(0,0,(3600*($O17-$O16)/(INDEX($T$5:$AB$6,MATCH(R$15,$S$5:$S$6,0),MATCH((CONCATENATE($P17,$Q17)),$T$4:$AB$4,0)))))</f>
        <v>1.0659722222222221E-2</v>
      </c>
      <c r="S17" s="34">
        <f t="shared" si="3"/>
        <v>1.3333333333333334E-2</v>
      </c>
      <c r="T17" s="1"/>
      <c r="U17" s="35"/>
      <c r="V17" s="1"/>
      <c r="W17" s="1"/>
    </row>
    <row r="18" spans="1:23" ht="13.5" customHeight="1" x14ac:dyDescent="0.3">
      <c r="A18" s="48">
        <f t="shared" ref="A18:E18" si="4">A17+TIME(0,0,(3600*($O18-$O17)/(INDEX($T$5:$AB$6,MATCH(A$15,$S$5:$S$6,0),MATCH(CONCATENATE($P18,$Q18),$T$4:$AB$4,0)))+$T$8))</f>
        <v>0.2558333333333333</v>
      </c>
      <c r="B18" s="40">
        <f t="shared" si="4"/>
        <v>0.43291666666666667</v>
      </c>
      <c r="C18" s="40">
        <f t="shared" si="4"/>
        <v>0.66902777777777778</v>
      </c>
      <c r="D18" s="40">
        <f t="shared" si="4"/>
        <v>0.78708333333333336</v>
      </c>
      <c r="E18" s="40">
        <f t="shared" si="4"/>
        <v>0.37041666666666667</v>
      </c>
      <c r="F18" s="39">
        <v>5.0999999999999996</v>
      </c>
      <c r="G18" s="39">
        <v>2</v>
      </c>
      <c r="H18" s="58" t="s">
        <v>58</v>
      </c>
      <c r="I18" s="40">
        <f t="shared" si="0"/>
        <v>0.21083333333333332</v>
      </c>
      <c r="J18" s="40">
        <f t="shared" si="0"/>
        <v>0.31500000000000006</v>
      </c>
      <c r="K18" s="40">
        <f t="shared" si="0"/>
        <v>0.49555555555555564</v>
      </c>
      <c r="L18" s="40">
        <f t="shared" si="0"/>
        <v>0.73166666666666658</v>
      </c>
      <c r="M18" s="49">
        <f t="shared" si="0"/>
        <v>0.25944444444444448</v>
      </c>
      <c r="O18" s="5">
        <f t="shared" si="2"/>
        <v>17.899999999999999</v>
      </c>
      <c r="P18" s="8">
        <v>1</v>
      </c>
      <c r="Q18" s="33" t="s">
        <v>43</v>
      </c>
      <c r="R18" s="34">
        <f t="shared" ref="R18:S18" si="5">TIME(0,0,(3600*($O18-$O17)/(INDEX($T$5:$AB$6,MATCH(R$15,$S$5:$S$6,0),MATCH((CONCATENATE($P18,$Q18)),$T$4:$AB$4,0)))))</f>
        <v>4.2476851851851851E-3</v>
      </c>
      <c r="S18" s="34">
        <f t="shared" si="5"/>
        <v>5.3125000000000004E-3</v>
      </c>
      <c r="T18" s="1"/>
      <c r="U18" s="35"/>
      <c r="V18" s="1"/>
      <c r="W18" s="1"/>
    </row>
    <row r="19" spans="1:23" ht="13.5" customHeight="1" x14ac:dyDescent="0.3">
      <c r="A19" s="48">
        <f t="shared" ref="A19:E19" si="6">A18+TIME(0,0,(3600*($O19-$O18)/(INDEX($T$5:$AB$6,MATCH(A$15,$S$5:$S$6,0),MATCH(CONCATENATE($P19,$Q19),$T$4:$AB$4,0)))+$T$8))</f>
        <v>0.26416666666666666</v>
      </c>
      <c r="B19" s="40">
        <f t="shared" si="6"/>
        <v>0.44125000000000003</v>
      </c>
      <c r="C19" s="40">
        <f t="shared" si="6"/>
        <v>0.67736111111111108</v>
      </c>
      <c r="D19" s="40">
        <f t="shared" si="6"/>
        <v>0.79541666666666666</v>
      </c>
      <c r="E19" s="40">
        <f t="shared" si="6"/>
        <v>0.37875000000000003</v>
      </c>
      <c r="F19" s="39">
        <v>9.1999999999999993</v>
      </c>
      <c r="G19" s="39">
        <v>3</v>
      </c>
      <c r="H19" s="58" t="s">
        <v>44</v>
      </c>
      <c r="I19" s="40">
        <f t="shared" si="0"/>
        <v>0.20249999999999999</v>
      </c>
      <c r="J19" s="40">
        <f t="shared" si="0"/>
        <v>0.3066666666666667</v>
      </c>
      <c r="K19" s="40">
        <f t="shared" si="0"/>
        <v>0.48722222222222228</v>
      </c>
      <c r="L19" s="40">
        <f t="shared" si="0"/>
        <v>0.72333333333333327</v>
      </c>
      <c r="M19" s="49">
        <f t="shared" si="0"/>
        <v>0.25111111111111112</v>
      </c>
      <c r="O19" s="5">
        <f t="shared" si="2"/>
        <v>27.099999999999998</v>
      </c>
      <c r="P19" s="8">
        <v>1</v>
      </c>
      <c r="Q19" s="33" t="s">
        <v>43</v>
      </c>
      <c r="R19" s="34">
        <f t="shared" ref="R19:S19" si="7">TIME(0,0,(3600*($O19-$O18)/(INDEX($T$5:$AB$6,MATCH(R$15,$S$5:$S$6,0),MATCH((CONCATENATE($P19,$Q19)),$T$4:$AB$4,0)))))</f>
        <v>7.6620370370370366E-3</v>
      </c>
      <c r="S19" s="34">
        <f t="shared" si="7"/>
        <v>9.5833333333333343E-3</v>
      </c>
      <c r="T19" s="1"/>
      <c r="U19" s="35"/>
      <c r="V19" s="1"/>
      <c r="W19" s="1"/>
    </row>
    <row r="20" spans="1:23" ht="13.5" customHeight="1" x14ac:dyDescent="0.3">
      <c r="A20" s="48">
        <f t="shared" ref="A20:E20" si="8">A19+TIME(0,0,(3600*($O20-$O19)/(INDEX($T$5:$AB$6,MATCH(A$15,$S$5:$S$6,0),MATCH(CONCATENATE($P20,$Q20),$T$4:$AB$4,0)))+$T$8))</f>
        <v>0.27083333333333331</v>
      </c>
      <c r="B20" s="40">
        <f t="shared" si="8"/>
        <v>0.44791666666666669</v>
      </c>
      <c r="C20" s="40">
        <f t="shared" si="8"/>
        <v>0.68402777777777779</v>
      </c>
      <c r="D20" s="40">
        <f t="shared" si="8"/>
        <v>0.80208333333333337</v>
      </c>
      <c r="E20" s="40">
        <f t="shared" si="8"/>
        <v>0.38541666666666669</v>
      </c>
      <c r="F20" s="39">
        <v>7.2</v>
      </c>
      <c r="G20" s="39">
        <v>4</v>
      </c>
      <c r="H20" s="58" t="s">
        <v>59</v>
      </c>
      <c r="I20" s="40">
        <f t="shared" si="0"/>
        <v>0.19583333333333333</v>
      </c>
      <c r="J20" s="40">
        <f t="shared" si="0"/>
        <v>0.30000000000000004</v>
      </c>
      <c r="K20" s="40">
        <f t="shared" si="0"/>
        <v>0.48055555555555562</v>
      </c>
      <c r="L20" s="40">
        <f t="shared" si="0"/>
        <v>0.71666666666666656</v>
      </c>
      <c r="M20" s="49">
        <f t="shared" si="0"/>
        <v>0.24444444444444446</v>
      </c>
      <c r="O20" s="5">
        <f t="shared" si="2"/>
        <v>34.299999999999997</v>
      </c>
      <c r="P20" s="8">
        <v>1</v>
      </c>
      <c r="Q20" s="33" t="s">
        <v>43</v>
      </c>
      <c r="R20" s="34">
        <f t="shared" ref="R20:S20" si="9">TIME(0,0,(3600*($O20-$O19)/(INDEX($T$5:$AB$6,MATCH(R$15,$S$5:$S$6,0),MATCH((CONCATENATE($P20,$Q20)),$T$4:$AB$4,0)))))</f>
        <v>5.9953703703703697E-3</v>
      </c>
      <c r="S20" s="34">
        <f t="shared" si="9"/>
        <v>7.5000000000000006E-3</v>
      </c>
      <c r="T20" s="1"/>
      <c r="U20" s="35"/>
      <c r="V20" s="1"/>
      <c r="W20" s="1"/>
    </row>
    <row r="21" spans="1:23" ht="13.5" customHeight="1" x14ac:dyDescent="0.3">
      <c r="A21" s="48">
        <f t="shared" ref="A21:E21" si="10">A20+TIME(0,0,(3600*($O21-$O20)/(INDEX($T$5:$AB$6,MATCH(A$15,$S$5:$S$6,0),MATCH(CONCATENATE($P21,$Q21),$T$4:$AB$4,0)))+$T$8))</f>
        <v>0.27208333333333329</v>
      </c>
      <c r="B21" s="40">
        <f t="shared" si="10"/>
        <v>0.44916666666666666</v>
      </c>
      <c r="C21" s="40">
        <f t="shared" si="10"/>
        <v>0.68527777777777776</v>
      </c>
      <c r="D21" s="40">
        <f t="shared" si="10"/>
        <v>0.80333333333333334</v>
      </c>
      <c r="E21" s="40">
        <f t="shared" si="10"/>
        <v>0.38666666666666666</v>
      </c>
      <c r="F21" s="39">
        <v>0.7</v>
      </c>
      <c r="G21" s="39">
        <v>5</v>
      </c>
      <c r="H21" s="58" t="s">
        <v>45</v>
      </c>
      <c r="I21" s="40">
        <f t="shared" si="0"/>
        <v>0.19458333333333333</v>
      </c>
      <c r="J21" s="40">
        <f t="shared" si="0"/>
        <v>0.29875000000000007</v>
      </c>
      <c r="K21" s="40">
        <f t="shared" si="0"/>
        <v>0.47930555555555565</v>
      </c>
      <c r="L21" s="40">
        <f t="shared" si="0"/>
        <v>0.71541666666666659</v>
      </c>
      <c r="M21" s="49">
        <f t="shared" si="0"/>
        <v>0.24319444444444446</v>
      </c>
      <c r="O21" s="5">
        <f t="shared" si="2"/>
        <v>35</v>
      </c>
      <c r="P21" s="8">
        <v>1</v>
      </c>
      <c r="Q21" s="33" t="s">
        <v>43</v>
      </c>
      <c r="R21" s="34">
        <f t="shared" ref="R21:S21" si="11">TIME(0,0,(3600*($O21-$O20)/(INDEX($T$5:$AB$6,MATCH(R$15,$S$5:$S$6,0),MATCH((CONCATENATE($P21,$Q21)),$T$4:$AB$4,0)))))</f>
        <v>5.7870370370370378E-4</v>
      </c>
      <c r="S21" s="34">
        <f t="shared" si="11"/>
        <v>7.291666666666667E-4</v>
      </c>
      <c r="T21" s="1"/>
      <c r="U21" s="35"/>
      <c r="V21" s="1"/>
      <c r="W21" s="1"/>
    </row>
    <row r="22" spans="1:23" ht="13.5" customHeight="1" x14ac:dyDescent="0.3">
      <c r="A22" s="48">
        <f t="shared" ref="A22:E22" si="12">A21+TIME(0,0,(3600*($O22-$O21)/(INDEX($T$5:$AB$6,MATCH(A$15,$S$5:$S$6,0),MATCH(CONCATENATE($P22,$Q22),$T$4:$AB$4,0)))+$T$8))</f>
        <v>0.27541666666666664</v>
      </c>
      <c r="B22" s="40">
        <f t="shared" si="12"/>
        <v>0.45250000000000001</v>
      </c>
      <c r="C22" s="40">
        <f t="shared" si="12"/>
        <v>0.68861111111111106</v>
      </c>
      <c r="D22" s="40">
        <f t="shared" si="12"/>
        <v>0.80666666666666664</v>
      </c>
      <c r="E22" s="40">
        <f t="shared" si="12"/>
        <v>0.39</v>
      </c>
      <c r="F22" s="39">
        <v>3.2</v>
      </c>
      <c r="G22" s="39">
        <v>6</v>
      </c>
      <c r="H22" s="58" t="s">
        <v>46</v>
      </c>
      <c r="I22" s="40">
        <f t="shared" si="0"/>
        <v>0.19125</v>
      </c>
      <c r="J22" s="40">
        <f t="shared" si="0"/>
        <v>0.29541666666666672</v>
      </c>
      <c r="K22" s="40">
        <f t="shared" si="0"/>
        <v>0.4759722222222223</v>
      </c>
      <c r="L22" s="40">
        <f t="shared" si="0"/>
        <v>0.71208333333333329</v>
      </c>
      <c r="M22" s="49">
        <f t="shared" si="0"/>
        <v>0.23986111111111114</v>
      </c>
      <c r="O22" s="5">
        <f t="shared" si="2"/>
        <v>38.200000000000003</v>
      </c>
      <c r="P22" s="8">
        <v>1</v>
      </c>
      <c r="Q22" s="33" t="s">
        <v>43</v>
      </c>
      <c r="R22" s="34">
        <f t="shared" ref="R22:S22" si="13">TIME(0,0,(3600*($O22-$O21)/(INDEX($T$5:$AB$6,MATCH(R$15,$S$5:$S$6,0),MATCH((CONCATENATE($P22,$Q22)),$T$4:$AB$4,0)))))</f>
        <v>2.6620370370370374E-3</v>
      </c>
      <c r="S22" s="34">
        <f t="shared" si="13"/>
        <v>3.3333333333333335E-3</v>
      </c>
      <c r="T22" s="1"/>
      <c r="U22" s="35"/>
      <c r="V22" s="1"/>
      <c r="W22" s="1"/>
    </row>
    <row r="23" spans="1:23" ht="13.5" customHeight="1" x14ac:dyDescent="0.3">
      <c r="A23" s="48">
        <f t="shared" ref="A23:E23" si="14">A22+TIME(0,0,(3600*($O23-$O22)/(INDEX($T$5:$AB$6,MATCH(A$15,$S$5:$S$6,0),MATCH(CONCATENATE($P23,$Q23),$T$4:$AB$4,0)))+$T$8))</f>
        <v>0.27641203703703704</v>
      </c>
      <c r="B23" s="40">
        <f t="shared" si="14"/>
        <v>0.45349537037037041</v>
      </c>
      <c r="C23" s="40">
        <f t="shared" si="14"/>
        <v>0.6896064814814814</v>
      </c>
      <c r="D23" s="40">
        <f t="shared" si="14"/>
        <v>0.80766203703703698</v>
      </c>
      <c r="E23" s="40">
        <f t="shared" si="14"/>
        <v>0.39099537037037041</v>
      </c>
      <c r="F23" s="39">
        <v>0.4</v>
      </c>
      <c r="G23" s="39">
        <v>7</v>
      </c>
      <c r="H23" s="60" t="s">
        <v>47</v>
      </c>
      <c r="I23" s="40">
        <f t="shared" ref="I23:M23" si="15">I24+TIME(0,0,(3600*($O24-$O23)/(INDEX($T$5:$AB$6,MATCH(I$15,$S$5:$S$6,0),MATCH(CONCATENATE($P24,$Q24),$T$4:$AB$4,0)))+$T$8))</f>
        <v>0.19025462962962963</v>
      </c>
      <c r="J23" s="40">
        <f t="shared" si="15"/>
        <v>0.29442129629629632</v>
      </c>
      <c r="K23" s="40">
        <f t="shared" si="15"/>
        <v>0.4749768518518519</v>
      </c>
      <c r="L23" s="40">
        <f t="shared" si="15"/>
        <v>0.71108796296296295</v>
      </c>
      <c r="M23" s="49">
        <f t="shared" si="15"/>
        <v>0.23886574074074077</v>
      </c>
      <c r="O23" s="5">
        <f t="shared" si="2"/>
        <v>38.6</v>
      </c>
      <c r="P23" s="8">
        <v>1</v>
      </c>
      <c r="Q23" s="33" t="s">
        <v>43</v>
      </c>
      <c r="R23" s="34">
        <f t="shared" ref="R23:S23" si="16">TIME(0,0,(3600*($O23-$O22)/(INDEX($T$5:$AB$6,MATCH(R$15,$S$5:$S$6,0),MATCH((CONCATENATE($P23,$Q23)),$T$4:$AB$4,0)))))</f>
        <v>3.2407407407407406E-4</v>
      </c>
      <c r="S23" s="34">
        <f t="shared" si="16"/>
        <v>4.1666666666666669E-4</v>
      </c>
      <c r="T23" s="1"/>
      <c r="U23" s="35"/>
      <c r="V23" s="1"/>
      <c r="W23" s="1"/>
    </row>
    <row r="24" spans="1:23" ht="13.5" customHeight="1" x14ac:dyDescent="0.3">
      <c r="A24" s="48">
        <f t="shared" ref="A24:E24" si="17">A23+TIME(0,0,(3600*($O24-$O23)/(INDEX($T$5:$AB$6,MATCH(A$15,$S$5:$S$6,0),MATCH(CONCATENATE($P24,$Q24),$T$4:$AB$4,0)))+$T$8))</f>
        <v>0.27916666666666667</v>
      </c>
      <c r="B24" s="40">
        <f t="shared" si="17"/>
        <v>0.45625000000000004</v>
      </c>
      <c r="C24" s="40">
        <f t="shared" si="17"/>
        <v>0.69236111111111098</v>
      </c>
      <c r="D24" s="40">
        <f t="shared" si="17"/>
        <v>0.81041666666666656</v>
      </c>
      <c r="E24" s="40">
        <f t="shared" si="17"/>
        <v>0.39375000000000004</v>
      </c>
      <c r="F24" s="39">
        <v>2.5</v>
      </c>
      <c r="G24" s="39">
        <v>8</v>
      </c>
      <c r="H24" s="58" t="s">
        <v>48</v>
      </c>
      <c r="I24" s="38">
        <v>0.1875</v>
      </c>
      <c r="J24" s="38">
        <v>0.29166666666666669</v>
      </c>
      <c r="K24" s="38">
        <v>0.47222222222222227</v>
      </c>
      <c r="L24" s="38">
        <v>0.70833333333333337</v>
      </c>
      <c r="M24" s="50">
        <v>0.23611111111111113</v>
      </c>
      <c r="O24" s="5">
        <f t="shared" si="2"/>
        <v>41.1</v>
      </c>
      <c r="P24" s="8">
        <v>1</v>
      </c>
      <c r="Q24" s="33" t="s">
        <v>43</v>
      </c>
      <c r="R24" s="34">
        <f t="shared" ref="R24:S24" si="18">TIME(0,0,(3600*($O24-$O23)/(INDEX($T$5:$AB$6,MATCH(R$15,$S$5:$S$6,0),MATCH((CONCATENATE($P24,$Q24)),$T$4:$AB$4,0)))))</f>
        <v>2.0833333333333333E-3</v>
      </c>
      <c r="S24" s="34">
        <f t="shared" si="18"/>
        <v>2.6041666666666665E-3</v>
      </c>
      <c r="T24" s="1"/>
      <c r="U24" s="35"/>
      <c r="V24" s="1"/>
      <c r="W24" s="1"/>
    </row>
    <row r="25" spans="1:23" ht="13.5" customHeight="1" x14ac:dyDescent="0.3">
      <c r="A25" s="48"/>
      <c r="B25" s="40"/>
      <c r="C25" s="40"/>
      <c r="D25" s="40"/>
      <c r="E25" s="40"/>
      <c r="F25" s="39"/>
      <c r="G25" s="39"/>
      <c r="H25" s="42"/>
      <c r="I25" s="40"/>
      <c r="J25" s="40"/>
      <c r="K25" s="40"/>
      <c r="L25" s="40"/>
      <c r="M25" s="49"/>
      <c r="R25" s="34"/>
      <c r="S25" s="34"/>
      <c r="T25" s="1"/>
      <c r="U25" s="35"/>
      <c r="V25" s="1"/>
      <c r="W25" s="1"/>
    </row>
    <row r="26" spans="1:23" ht="13.5" customHeight="1" thickBot="1" x14ac:dyDescent="0.3">
      <c r="A26" s="57" t="s">
        <v>53</v>
      </c>
      <c r="B26" s="52" t="s">
        <v>53</v>
      </c>
      <c r="C26" s="52" t="s">
        <v>54</v>
      </c>
      <c r="D26" s="52" t="s">
        <v>53</v>
      </c>
      <c r="E26" s="53">
        <v>6</v>
      </c>
      <c r="F26" s="53"/>
      <c r="G26" s="53"/>
      <c r="H26" s="54"/>
      <c r="I26" s="55" t="s">
        <v>53</v>
      </c>
      <c r="J26" s="55" t="s">
        <v>53</v>
      </c>
      <c r="K26" s="55" t="s">
        <v>54</v>
      </c>
      <c r="L26" s="55" t="s">
        <v>53</v>
      </c>
      <c r="M26" s="56">
        <v>6</v>
      </c>
    </row>
    <row r="27" spans="1:23" ht="13.5" customHeight="1" thickBo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23" ht="13.5" customHeight="1" thickBot="1" x14ac:dyDescent="0.3">
      <c r="A28" s="65" t="s">
        <v>28</v>
      </c>
      <c r="B28" s="66"/>
      <c r="C28" s="66"/>
      <c r="D28" s="66"/>
      <c r="E28" s="66"/>
      <c r="F28" s="15" t="s">
        <v>29</v>
      </c>
      <c r="G28" s="16" t="s">
        <v>30</v>
      </c>
      <c r="H28" s="16" t="s">
        <v>31</v>
      </c>
      <c r="I28" s="62" t="s">
        <v>32</v>
      </c>
      <c r="J28" s="63"/>
      <c r="K28" s="63"/>
      <c r="L28" s="63"/>
      <c r="M28" s="64"/>
    </row>
    <row r="29" spans="1:23" ht="13.5" customHeight="1" thickBot="1" x14ac:dyDescent="0.3">
      <c r="A29" s="62" t="s">
        <v>33</v>
      </c>
      <c r="B29" s="63"/>
      <c r="C29" s="63"/>
      <c r="D29" s="63"/>
      <c r="E29" s="64"/>
      <c r="F29" s="18"/>
      <c r="G29" s="19" t="s">
        <v>34</v>
      </c>
      <c r="H29" s="20" t="s">
        <v>35</v>
      </c>
      <c r="I29" s="62" t="s">
        <v>33</v>
      </c>
      <c r="J29" s="63"/>
      <c r="K29" s="63"/>
      <c r="L29" s="63"/>
      <c r="M29" s="64"/>
    </row>
    <row r="30" spans="1:23" ht="13.5" customHeight="1" x14ac:dyDescent="0.25">
      <c r="A30" s="21" t="s">
        <v>56</v>
      </c>
      <c r="B30" s="22"/>
      <c r="C30" s="22"/>
      <c r="D30" s="22"/>
      <c r="E30" s="22"/>
      <c r="F30" s="23"/>
      <c r="G30" s="23"/>
      <c r="H30" s="22"/>
      <c r="I30" s="22" t="s">
        <v>56</v>
      </c>
      <c r="J30" s="22"/>
      <c r="K30" s="22"/>
      <c r="L30" s="22"/>
      <c r="M30" s="24"/>
    </row>
    <row r="31" spans="1:23" ht="13.5" customHeight="1" thickBot="1" x14ac:dyDescent="0.3">
      <c r="A31" s="26" t="s">
        <v>23</v>
      </c>
      <c r="B31" s="27"/>
      <c r="C31" s="27"/>
      <c r="D31" s="27"/>
      <c r="E31" s="27"/>
      <c r="F31" s="28"/>
      <c r="G31" s="28"/>
      <c r="H31" s="29"/>
      <c r="I31" s="27" t="s">
        <v>23</v>
      </c>
      <c r="J31" s="27"/>
      <c r="K31" s="27"/>
      <c r="L31" s="27"/>
      <c r="M31" s="30"/>
    </row>
    <row r="32" spans="1:23" ht="13.5" customHeight="1" x14ac:dyDescent="0.25">
      <c r="A32" s="43">
        <v>0.6875</v>
      </c>
      <c r="B32" s="44"/>
      <c r="C32" s="44"/>
      <c r="D32" s="44"/>
      <c r="E32" s="44"/>
      <c r="F32" s="45">
        <f t="shared" ref="F32:H34" si="19">F16</f>
        <v>0</v>
      </c>
      <c r="G32" s="45">
        <f t="shared" si="19"/>
        <v>0</v>
      </c>
      <c r="H32" s="61" t="str">
        <f t="shared" si="19"/>
        <v>Pitesti Atg. Astra Tours Dob</v>
      </c>
      <c r="I32" s="46">
        <f t="shared" ref="I32:I34" si="20">I33+TIME(0,0,(3600*($O17-$O16)/(INDEX($T$5:$AB$6,MATCH(I$31,$S$5:$S$6,0),MATCH(CONCATENATE($P17,$Q17),$T$4:$AB$4,0)))+$T$8))</f>
        <v>0.66458333333333319</v>
      </c>
      <c r="J32" s="46"/>
      <c r="K32" s="46"/>
      <c r="L32" s="46"/>
      <c r="M32" s="47"/>
    </row>
    <row r="33" spans="1:28" ht="13.5" customHeight="1" x14ac:dyDescent="0.25">
      <c r="A33" s="48">
        <f t="shared" ref="A33:A39" si="21">A32+TIME(0,0,(3600*($O17-$O16)/(INDEX($T$5:$AB$6,MATCH(A$31,$S$5:$S$6,0),MATCH(CONCATENATE($P17,$Q17),$T$4:$AB$4,0)))+$T$8))</f>
        <v>0.69883101851851848</v>
      </c>
      <c r="B33" s="40"/>
      <c r="C33" s="40"/>
      <c r="D33" s="40"/>
      <c r="E33" s="40"/>
      <c r="F33" s="39">
        <f t="shared" si="19"/>
        <v>12.8</v>
      </c>
      <c r="G33" s="39">
        <f t="shared" si="19"/>
        <v>1</v>
      </c>
      <c r="H33" s="41" t="str">
        <f t="shared" si="19"/>
        <v>Catanele - Ramificatie Oarja</v>
      </c>
      <c r="I33" s="40">
        <f t="shared" si="20"/>
        <v>0.65325231481481472</v>
      </c>
      <c r="J33" s="40"/>
      <c r="K33" s="40"/>
      <c r="L33" s="40"/>
      <c r="M33" s="49"/>
    </row>
    <row r="34" spans="1:28" ht="13.5" customHeight="1" x14ac:dyDescent="0.25">
      <c r="A34" s="48">
        <f t="shared" si="21"/>
        <v>0.70374999999999999</v>
      </c>
      <c r="B34" s="40"/>
      <c r="C34" s="40"/>
      <c r="D34" s="40"/>
      <c r="E34" s="40"/>
      <c r="F34" s="39">
        <f t="shared" si="19"/>
        <v>5.0999999999999996</v>
      </c>
      <c r="G34" s="39">
        <f t="shared" si="19"/>
        <v>2</v>
      </c>
      <c r="H34" s="41" t="str">
        <f t="shared" si="19"/>
        <v>Coseri - Ramificatie Ciresu</v>
      </c>
      <c r="I34" s="40">
        <f t="shared" si="20"/>
        <v>0.64833333333333321</v>
      </c>
      <c r="J34" s="40"/>
      <c r="K34" s="40"/>
      <c r="L34" s="40"/>
      <c r="M34" s="49"/>
    </row>
    <row r="35" spans="1:28" ht="13.5" customHeight="1" x14ac:dyDescent="0.25">
      <c r="A35" s="48">
        <f t="shared" si="21"/>
        <v>0.71208333333333329</v>
      </c>
      <c r="B35" s="40"/>
      <c r="C35" s="40"/>
      <c r="D35" s="40"/>
      <c r="E35" s="40"/>
      <c r="F35" s="39">
        <f t="shared" ref="F35:F39" si="22">F19</f>
        <v>9.1999999999999993</v>
      </c>
      <c r="G35" s="39">
        <f t="shared" ref="G35:G39" si="23">G19</f>
        <v>3</v>
      </c>
      <c r="H35" s="41" t="str">
        <f t="shared" ref="H35:H39" si="24">H19</f>
        <v>Furduesti</v>
      </c>
      <c r="I35" s="40">
        <f>I36+TIME(0,0,(3600*($O20-$O19)/(INDEX($T$5:$AB$6,MATCH(I$31,$S$5:$S$6,0),MATCH(CONCATENATE($P20,$Q20),$T$4:$AB$4,0)))+$T$8))</f>
        <v>0.6399999999999999</v>
      </c>
      <c r="J35" s="40"/>
      <c r="K35" s="40"/>
      <c r="L35" s="40"/>
      <c r="M35" s="49"/>
    </row>
    <row r="36" spans="1:28" ht="13.5" customHeight="1" x14ac:dyDescent="0.25">
      <c r="A36" s="48">
        <f t="shared" si="21"/>
        <v>0.71875</v>
      </c>
      <c r="B36" s="40"/>
      <c r="C36" s="40"/>
      <c r="D36" s="40"/>
      <c r="E36" s="40"/>
      <c r="F36" s="39">
        <f t="shared" si="22"/>
        <v>7.2</v>
      </c>
      <c r="G36" s="39">
        <f t="shared" si="23"/>
        <v>4</v>
      </c>
      <c r="H36" s="41" t="str">
        <f t="shared" si="24"/>
        <v>Teiu Centru</v>
      </c>
      <c r="I36" s="40">
        <f>I37+TIME(0,0,(3600*($O21-$O20)/(INDEX($T$5:$AB$6,MATCH(I$31,$S$5:$S$6,0),MATCH(CONCATENATE($P21,$Q21),$T$4:$AB$4,0)))+$T$8))</f>
        <v>0.63333333333333319</v>
      </c>
      <c r="J36" s="40"/>
      <c r="K36" s="40"/>
      <c r="L36" s="40"/>
      <c r="M36" s="49"/>
    </row>
    <row r="37" spans="1:28" ht="13.5" customHeight="1" x14ac:dyDescent="0.25">
      <c r="A37" s="48">
        <f t="shared" si="21"/>
        <v>0.72</v>
      </c>
      <c r="B37" s="40"/>
      <c r="C37" s="40"/>
      <c r="D37" s="40"/>
      <c r="E37" s="40"/>
      <c r="F37" s="39">
        <f t="shared" si="22"/>
        <v>0.7</v>
      </c>
      <c r="G37" s="39">
        <f t="shared" si="23"/>
        <v>5</v>
      </c>
      <c r="H37" s="41" t="str">
        <f t="shared" si="24"/>
        <v>Teiu</v>
      </c>
      <c r="I37" s="40">
        <f>I38+TIME(0,0,(3600*($O22-$O21)/(INDEX($T$5:$AB$6,MATCH(I$31,$S$5:$S$6,0),MATCH(CONCATENATE($P22,$Q22),$T$4:$AB$4,0)))+$T$8))</f>
        <v>0.63208333333333322</v>
      </c>
      <c r="J37" s="40"/>
      <c r="K37" s="40"/>
      <c r="L37" s="40"/>
      <c r="M37" s="49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5">
      <c r="A38" s="48">
        <f t="shared" si="21"/>
        <v>0.72333333333333327</v>
      </c>
      <c r="B38" s="40"/>
      <c r="C38" s="40"/>
      <c r="D38" s="40"/>
      <c r="E38" s="40"/>
      <c r="F38" s="39">
        <f t="shared" si="22"/>
        <v>3.2</v>
      </c>
      <c r="G38" s="39">
        <f t="shared" si="23"/>
        <v>6</v>
      </c>
      <c r="H38" s="41" t="str">
        <f t="shared" si="24"/>
        <v>Lesile1</v>
      </c>
      <c r="I38" s="40">
        <f>I39+TIME(0,0,(3600*($O23-$O22)/(INDEX($T$5:$AB$6,MATCH(I$31,$S$5:$S$6,0),MATCH(CONCATENATE($P23,$Q23),$T$4:$AB$4,0)))+$T$8))</f>
        <v>0.62874999999999992</v>
      </c>
      <c r="J38" s="40"/>
      <c r="K38" s="40"/>
      <c r="L38" s="40"/>
      <c r="M38" s="49"/>
    </row>
    <row r="39" spans="1:28" ht="13.5" customHeight="1" x14ac:dyDescent="0.25">
      <c r="A39" s="48">
        <f t="shared" si="21"/>
        <v>0.72432870370370361</v>
      </c>
      <c r="B39" s="40"/>
      <c r="C39" s="40"/>
      <c r="D39" s="40"/>
      <c r="E39" s="40"/>
      <c r="F39" s="39">
        <f t="shared" si="22"/>
        <v>0.4</v>
      </c>
      <c r="G39" s="39">
        <f t="shared" si="23"/>
        <v>7</v>
      </c>
      <c r="H39" s="41" t="str">
        <f t="shared" si="24"/>
        <v>Lesile2</v>
      </c>
      <c r="I39" s="40">
        <f>I40+TIME(0,0,(3600*($O24-$O23)/(INDEX($T$5:$AB$6,MATCH(I$31,$S$5:$S$6,0),MATCH(CONCATENATE($P24,$Q24),$T$4:$AB$4,0)))+$T$8))</f>
        <v>0.62775462962962958</v>
      </c>
      <c r="J39" s="40"/>
      <c r="K39" s="40"/>
      <c r="L39" s="40"/>
      <c r="M39" s="49"/>
    </row>
    <row r="40" spans="1:28" ht="13.5" customHeight="1" x14ac:dyDescent="0.25">
      <c r="A40" s="48">
        <f>A39+TIME(0,0,(3600*($O24-$O23)/(INDEX($T$5:$AB$6,MATCH(A$31,$S$5:$S$6,0),MATCH(CONCATENATE($P24,$Q24),$T$4:$AB$4,0)))+$T$8))</f>
        <v>0.72708333333333319</v>
      </c>
      <c r="B40" s="40"/>
      <c r="C40" s="40"/>
      <c r="D40" s="40"/>
      <c r="E40" s="40"/>
      <c r="F40" s="39">
        <f>F24</f>
        <v>2.5</v>
      </c>
      <c r="G40" s="39">
        <f>G24</f>
        <v>8</v>
      </c>
      <c r="H40" s="41" t="str">
        <f>H24</f>
        <v>Mozacu</v>
      </c>
      <c r="I40" s="38">
        <v>0.625</v>
      </c>
      <c r="J40" s="38"/>
      <c r="K40" s="38"/>
      <c r="L40" s="38"/>
      <c r="M40" s="50"/>
    </row>
    <row r="41" spans="1:28" ht="13.5" customHeight="1" x14ac:dyDescent="0.25">
      <c r="A41" s="48"/>
      <c r="B41" s="40"/>
      <c r="C41" s="40"/>
      <c r="D41" s="40"/>
      <c r="E41" s="40"/>
      <c r="F41" s="39"/>
      <c r="G41" s="39"/>
      <c r="H41" s="42"/>
      <c r="I41" s="40"/>
      <c r="J41" s="40"/>
      <c r="K41" s="40"/>
      <c r="L41" s="40"/>
      <c r="M41" s="49"/>
    </row>
    <row r="42" spans="1:28" ht="13.5" customHeight="1" thickBot="1" x14ac:dyDescent="0.3">
      <c r="A42" s="51">
        <v>7</v>
      </c>
      <c r="B42" s="52"/>
      <c r="C42" s="52"/>
      <c r="D42" s="52"/>
      <c r="E42" s="53"/>
      <c r="F42" s="53"/>
      <c r="G42" s="53"/>
      <c r="H42" s="54"/>
      <c r="I42" s="53">
        <v>7</v>
      </c>
      <c r="J42" s="55"/>
      <c r="K42" s="55"/>
      <c r="L42" s="55"/>
      <c r="M42" s="56"/>
    </row>
    <row r="43" spans="1:28" ht="19.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28" ht="12.75" customHeight="1" x14ac:dyDescent="0.3">
      <c r="I44" s="5" t="s">
        <v>49</v>
      </c>
    </row>
    <row r="45" spans="1:28" ht="12.75" customHeight="1" x14ac:dyDescent="0.25"/>
    <row r="46" spans="1:28" ht="12.75" customHeight="1" x14ac:dyDescent="0.25"/>
    <row r="47" spans="1:28" ht="12.75" customHeight="1" x14ac:dyDescent="0.3">
      <c r="A47" s="36"/>
      <c r="B47" s="36"/>
      <c r="C47" s="36"/>
      <c r="D47" s="36"/>
      <c r="E47" s="36"/>
      <c r="F47" s="36"/>
      <c r="G47" s="36"/>
      <c r="H47" s="36"/>
    </row>
    <row r="48" spans="1:28" ht="12.75" customHeight="1" x14ac:dyDescent="0.25">
      <c r="B48" s="37"/>
      <c r="C48" s="37"/>
      <c r="D48" s="37"/>
      <c r="E48" s="37"/>
      <c r="F48" s="37"/>
      <c r="G48" s="37"/>
    </row>
    <row r="49" spans="1:10" ht="12.75" customHeight="1" x14ac:dyDescent="0.25">
      <c r="B49" s="37"/>
      <c r="C49" s="37"/>
      <c r="D49" s="37"/>
      <c r="E49" s="37"/>
      <c r="F49" s="37"/>
      <c r="G49" s="37"/>
    </row>
    <row r="50" spans="1:10" ht="12.75" customHeight="1" x14ac:dyDescent="0.25">
      <c r="B50" s="37"/>
      <c r="C50" s="37"/>
      <c r="D50" s="37"/>
      <c r="E50" s="37"/>
      <c r="F50" s="37"/>
    </row>
    <row r="51" spans="1:10" ht="12.75" customHeight="1" x14ac:dyDescent="0.25">
      <c r="B51" s="37"/>
    </row>
    <row r="52" spans="1:10" ht="12.75" customHeight="1" x14ac:dyDescent="0.25">
      <c r="B52" s="37"/>
    </row>
    <row r="53" spans="1:10" ht="12.75" customHeight="1" x14ac:dyDescent="0.25">
      <c r="B53" s="37"/>
    </row>
    <row r="54" spans="1:10" ht="12.75" customHeight="1" x14ac:dyDescent="0.25">
      <c r="B54" s="37"/>
    </row>
    <row r="55" spans="1:10" ht="12.75" customHeight="1" x14ac:dyDescent="0.3">
      <c r="A55" s="36"/>
      <c r="B55" s="36"/>
      <c r="C55" s="36"/>
      <c r="D55" s="36"/>
      <c r="E55" s="36"/>
      <c r="F55" s="36"/>
      <c r="G55" s="36"/>
      <c r="H55" s="36"/>
      <c r="I55" s="36"/>
      <c r="J55" s="36"/>
    </row>
    <row r="56" spans="1:10" ht="12.75" customHeight="1" x14ac:dyDescent="0.3">
      <c r="A56" s="36"/>
    </row>
    <row r="57" spans="1:10" ht="16.5" customHeight="1" x14ac:dyDescent="0.25"/>
    <row r="58" spans="1:10" ht="16.5" customHeight="1" x14ac:dyDescent="0.25"/>
    <row r="59" spans="1:10" ht="16.5" customHeight="1" x14ac:dyDescent="0.25"/>
    <row r="60" spans="1:10" ht="16.5" customHeight="1" x14ac:dyDescent="0.25"/>
    <row r="61" spans="1:10" ht="16.5" customHeight="1" x14ac:dyDescent="0.25"/>
    <row r="62" spans="1:10" ht="12.75" customHeight="1" x14ac:dyDescent="0.25"/>
    <row r="63" spans="1:10" ht="12.75" customHeight="1" x14ac:dyDescent="0.25"/>
    <row r="64" spans="1:10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</sheetData>
  <mergeCells count="12">
    <mergeCell ref="A6:M6"/>
    <mergeCell ref="A7:M7"/>
    <mergeCell ref="A9:H9"/>
    <mergeCell ref="A10:M10"/>
    <mergeCell ref="A12:E12"/>
    <mergeCell ref="I12:M12"/>
    <mergeCell ref="I29:M29"/>
    <mergeCell ref="A29:E29"/>
    <mergeCell ref="I28:M28"/>
    <mergeCell ref="A28:E28"/>
    <mergeCell ref="A13:E13"/>
    <mergeCell ref="I13:M13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Modif 12.04.2023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2023-05-19T11:47:00Z</dcterms:modified>
</cp:coreProperties>
</file>